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1340" windowHeight="6795"/>
  </bookViews>
  <sheets>
    <sheet name="ricavi 2021" sheetId="10" r:id="rId1"/>
    <sheet name="costi 2021" sheetId="9" r:id="rId2"/>
    <sheet name="Foglio1" sheetId="8" r:id="rId3"/>
  </sheets>
  <calcPr calcId="125725"/>
</workbook>
</file>

<file path=xl/calcChain.xml><?xml version="1.0" encoding="utf-8"?>
<calcChain xmlns="http://schemas.openxmlformats.org/spreadsheetml/2006/main">
  <c r="E35" i="9"/>
  <c r="C20"/>
  <c r="E20" s="1"/>
  <c r="C38"/>
  <c r="E37" i="10"/>
  <c r="F35"/>
  <c r="F34"/>
  <c r="F33"/>
  <c r="F31"/>
  <c r="F27"/>
  <c r="D25"/>
  <c r="D37" s="1"/>
  <c r="D43" i="9"/>
  <c r="D45" s="1"/>
  <c r="E45" s="1"/>
  <c r="E42"/>
  <c r="E41"/>
  <c r="E40"/>
  <c r="E39"/>
  <c r="E37"/>
  <c r="E36"/>
  <c r="E34"/>
  <c r="E33"/>
  <c r="E32"/>
  <c r="E31"/>
  <c r="E30"/>
  <c r="E29"/>
  <c r="E28"/>
  <c r="E27"/>
  <c r="E26"/>
  <c r="E25"/>
  <c r="E24"/>
  <c r="E23"/>
  <c r="E22"/>
  <c r="E21"/>
  <c r="C19"/>
  <c r="E19" s="1"/>
  <c r="C43" l="1"/>
  <c r="C44" s="1"/>
  <c r="E44" s="1"/>
  <c r="E38"/>
  <c r="F25" i="10"/>
  <c r="F37" s="1"/>
  <c r="E43" i="9" l="1"/>
</calcChain>
</file>

<file path=xl/sharedStrings.xml><?xml version="1.0" encoding="utf-8"?>
<sst xmlns="http://schemas.openxmlformats.org/spreadsheetml/2006/main" count="59" uniqueCount="54">
  <si>
    <t>DESCRIZIONE</t>
  </si>
  <si>
    <t>PARZIALE</t>
  </si>
  <si>
    <t>INT.ATT.C/C BANCO DI BRESCIA</t>
  </si>
  <si>
    <t>RETRIBUZIONE DIPENDENTI</t>
  </si>
  <si>
    <t>CONTRIBUTI STIPENDI DIPENDENTI</t>
  </si>
  <si>
    <t>ACCANTON.TFR DIPENDENTI</t>
  </si>
  <si>
    <t>CONTRIBUTO INAIL</t>
  </si>
  <si>
    <t>ACQUISTO DI BENI</t>
  </si>
  <si>
    <t>BOLLATI E POSTALI</t>
  </si>
  <si>
    <t>PULIZIE CENTRO</t>
  </si>
  <si>
    <t>ASSICURAZ.RCT/INC/FURTO/ELETTRON.</t>
  </si>
  <si>
    <t>ONERI E COSTI GESTIONE</t>
  </si>
  <si>
    <t>MANUTENZ.RIPARAZ.COME DA CONTR.</t>
  </si>
  <si>
    <t>CANONI DI ASSISTENZA</t>
  </si>
  <si>
    <t>TASSA CIRCOLAZ.LANCIA Y</t>
  </si>
  <si>
    <t>CARBURANTE/MANUTENZ..LANCIA Y</t>
  </si>
  <si>
    <t>IMPOSTE/TASSE/CONC.GOVERNATIVE</t>
  </si>
  <si>
    <t>COMPENSO REVISORE UNICO</t>
  </si>
  <si>
    <t>AMMORTAMENTO BENI STRUMENTALI</t>
  </si>
  <si>
    <t>ASSESTAM.</t>
  </si>
  <si>
    <t>TOTALE COSTI</t>
  </si>
  <si>
    <t>UTILE ESERCIZIO</t>
  </si>
  <si>
    <t>TOTALE A PAREGGIO</t>
  </si>
  <si>
    <t>RICAVI</t>
  </si>
  <si>
    <t>COSTI</t>
  </si>
  <si>
    <t>TICKET MENSA</t>
  </si>
  <si>
    <t>CONSULENZE AMM.VE/PAGHE E TECNICHE</t>
  </si>
  <si>
    <t>RICAVI AUTOFINANZIATI</t>
  </si>
  <si>
    <t>RISCALDAMENTO/UTENZE ENERGETICHE</t>
  </si>
  <si>
    <t>CONTRIBUTI DIVERSI</t>
  </si>
  <si>
    <t>UTENZE TELEFONICHE/TELEMATICHE</t>
  </si>
  <si>
    <t xml:space="preserve">CONTRIBUTO COMUNE DI LUMEZZANE </t>
  </si>
  <si>
    <t>ASSESTAMENTO</t>
  </si>
  <si>
    <t>RICAVI DIVERSI</t>
  </si>
  <si>
    <t>COMPENSO COLLABORATORI ESTERNI</t>
  </si>
  <si>
    <t>SPESE ASSISTENZA MEDICA</t>
  </si>
  <si>
    <t>ACCANTONAMENTO IRAP/IRES</t>
  </si>
  <si>
    <t>IMPOSTE E TASSE DIVERSE/TARI</t>
  </si>
  <si>
    <t>oneri indeducibili</t>
  </si>
  <si>
    <t>REGIONE DDIF 2020/2021</t>
  </si>
  <si>
    <t>ASSESTAMENTO BILANCIO PREVENTIVO/CONSUNTIVO 31/12/21- PREVISIONALE 2021</t>
  </si>
  <si>
    <t>TOTALE 2021</t>
  </si>
  <si>
    <t>PREVISIONALE  2021</t>
  </si>
  <si>
    <t>TOTALI 2021</t>
  </si>
  <si>
    <t>PREVISIONALE 2021</t>
  </si>
  <si>
    <t>BANDO DOTE APPRENDISTI 2021</t>
  </si>
  <si>
    <t>COMMISSIONI fidejussione R.L.</t>
  </si>
  <si>
    <t>QUALITA'/ODV/CERTIFICAZIONE/TECNICA</t>
  </si>
  <si>
    <t>REGIONE DDIF 2021/2022</t>
  </si>
  <si>
    <t>FORMAZ.CONTINUA FASE VI</t>
  </si>
  <si>
    <t>RISCONTO OPERE IMMOBILE</t>
  </si>
  <si>
    <t>RICAVI AL 31/12/2021</t>
  </si>
  <si>
    <t xml:space="preserve">   </t>
  </si>
  <si>
    <t>Sistema Gestione Qualità ISO 9001:2015</t>
  </si>
</sst>
</file>

<file path=xl/styles.xml><?xml version="1.0" encoding="utf-8"?>
<styleSheet xmlns="http://schemas.openxmlformats.org/spreadsheetml/2006/main">
  <numFmts count="3">
    <numFmt numFmtId="164" formatCode="_-[$€-2]\ * #,##0.00_-;\-[$€-2]\ * #,##0.00_-;_-[$€-2]\ * &quot;-&quot;??_-"/>
    <numFmt numFmtId="165" formatCode="_-[$€-2]\ * #,##0.00_-;\-[$€-2]\ * #,##0.00_-;_-[$€-2]\ * &quot;-&quot;??_-;_-@_-"/>
    <numFmt numFmtId="166" formatCode="#,##0.00_ ;\-#,##0.00\ "/>
  </numFmts>
  <fonts count="1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2"/>
      <name val="Times New Roman"/>
      <family val="1"/>
    </font>
    <font>
      <sz val="8"/>
      <name val="Calibri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b/>
      <u/>
      <sz val="8"/>
      <color theme="10"/>
      <name val="Arial"/>
      <family val="2"/>
    </font>
    <font>
      <sz val="8"/>
      <color rgb="FF0000FF"/>
      <name val="Arial"/>
      <family val="2"/>
    </font>
    <font>
      <b/>
      <sz val="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164" fontId="0" fillId="0" borderId="1" xfId="1" applyFont="1" applyBorder="1"/>
    <xf numFmtId="164" fontId="3" fillId="0" borderId="1" xfId="1" applyFont="1" applyBorder="1"/>
    <xf numFmtId="164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4" fontId="3" fillId="0" borderId="2" xfId="1" applyFont="1" applyBorder="1" applyAlignment="1">
      <alignment horizontal="center" vertical="center"/>
    </xf>
    <xf numFmtId="164" fontId="3" fillId="0" borderId="3" xfId="1" applyFont="1" applyBorder="1"/>
    <xf numFmtId="164" fontId="3" fillId="0" borderId="3" xfId="1" applyFont="1" applyBorder="1" applyAlignment="1">
      <alignment horizontal="center" vertical="center"/>
    </xf>
    <xf numFmtId="164" fontId="3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center" wrapText="1"/>
    </xf>
    <xf numFmtId="164" fontId="3" fillId="0" borderId="4" xfId="1" applyFont="1" applyBorder="1" applyAlignment="1">
      <alignment horizontal="center" vertical="center"/>
    </xf>
    <xf numFmtId="164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3" fillId="0" borderId="4" xfId="1" applyFont="1" applyBorder="1"/>
    <xf numFmtId="164" fontId="3" fillId="0" borderId="5" xfId="1" applyFont="1" applyBorder="1"/>
    <xf numFmtId="164" fontId="3" fillId="0" borderId="5" xfId="1" applyFont="1" applyBorder="1" applyAlignment="1">
      <alignment horizontal="center" vertical="center"/>
    </xf>
    <xf numFmtId="165" fontId="3" fillId="0" borderId="4" xfId="1" applyNumberFormat="1" applyFont="1" applyBorder="1" applyAlignment="1">
      <alignment horizontal="center" vertical="center"/>
    </xf>
    <xf numFmtId="166" fontId="3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0" fillId="0" borderId="0" xfId="0" applyNumberFormat="1"/>
    <xf numFmtId="0" fontId="7" fillId="0" borderId="0" xfId="0" applyFont="1"/>
    <xf numFmtId="0" fontId="9" fillId="0" borderId="0" xfId="0" applyFont="1"/>
    <xf numFmtId="0" fontId="11" fillId="0" borderId="0" xfId="2" applyFont="1" applyAlignment="1" applyProtection="1"/>
    <xf numFmtId="0" fontId="12" fillId="0" borderId="0" xfId="2" applyFont="1" applyAlignment="1" applyProtection="1"/>
    <xf numFmtId="0" fontId="13" fillId="0" borderId="0" xfId="0" applyFont="1"/>
    <xf numFmtId="0" fontId="14" fillId="0" borderId="0" xfId="0" applyFont="1"/>
    <xf numFmtId="164" fontId="0" fillId="0" borderId="0" xfId="0" applyNumberFormat="1"/>
    <xf numFmtId="0" fontId="8" fillId="0" borderId="0" xfId="0" applyFont="1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2" fillId="0" borderId="2" xfId="1" applyFont="1" applyBorder="1" applyAlignment="1">
      <alignment horizontal="center" vertical="center" wrapText="1"/>
    </xf>
    <xf numFmtId="164" fontId="2" fillId="0" borderId="10" xfId="1" applyFont="1" applyBorder="1" applyAlignment="1">
      <alignment horizontal="center" vertical="center" wrapText="1"/>
    </xf>
    <xf numFmtId="164" fontId="2" fillId="0" borderId="11" xfId="1" applyFont="1" applyBorder="1" applyAlignment="1">
      <alignment horizontal="center" vertical="center" wrapText="1"/>
    </xf>
    <xf numFmtId="164" fontId="2" fillId="0" borderId="12" xfId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3" fillId="0" borderId="9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</cellXfs>
  <cellStyles count="3">
    <cellStyle name="Collegamento ipertestuale" xfId="2" builtinId="8"/>
    <cellStyle name="Euro" xfId="1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0</xdr:rowOff>
    </xdr:from>
    <xdr:to>
      <xdr:col>3</xdr:col>
      <xdr:colOff>152400</xdr:colOff>
      <xdr:row>6</xdr:row>
      <xdr:rowOff>19050</xdr:rowOff>
    </xdr:to>
    <xdr:pic>
      <xdr:nvPicPr>
        <xdr:cNvPr id="1025" name="Immagine 1" descr="LOGO AGENZIA FORMATIV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2505075" cy="1028700"/>
        </a:xfrm>
        <a:prstGeom prst="rect">
          <a:avLst/>
        </a:prstGeom>
        <a:noFill/>
      </xdr:spPr>
    </xdr:pic>
    <xdr:clientData/>
  </xdr:twoCellAnchor>
  <xdr:twoCellAnchor>
    <xdr:from>
      <xdr:col>4</xdr:col>
      <xdr:colOff>714375</xdr:colOff>
      <xdr:row>0</xdr:row>
      <xdr:rowOff>57150</xdr:rowOff>
    </xdr:from>
    <xdr:to>
      <xdr:col>5</xdr:col>
      <xdr:colOff>1085850</xdr:colOff>
      <xdr:row>5</xdr:row>
      <xdr:rowOff>114847</xdr:rowOff>
    </xdr:to>
    <xdr:pic>
      <xdr:nvPicPr>
        <xdr:cNvPr id="1026" name="Immagine 4" descr="91_ISO900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71925" y="57150"/>
          <a:ext cx="1247775" cy="90542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57149</xdr:rowOff>
    </xdr:from>
    <xdr:to>
      <xdr:col>1</xdr:col>
      <xdr:colOff>438150</xdr:colOff>
      <xdr:row>5</xdr:row>
      <xdr:rowOff>152399</xdr:rowOff>
    </xdr:to>
    <xdr:pic>
      <xdr:nvPicPr>
        <xdr:cNvPr id="2049" name="Immagine 1" descr="LOGO AGENZIA FORMATIV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57149"/>
          <a:ext cx="2371725" cy="942975"/>
        </a:xfrm>
        <a:prstGeom prst="rect">
          <a:avLst/>
        </a:prstGeom>
        <a:noFill/>
      </xdr:spPr>
    </xdr:pic>
    <xdr:clientData/>
  </xdr:twoCellAnchor>
  <xdr:twoCellAnchor>
    <xdr:from>
      <xdr:col>3</xdr:col>
      <xdr:colOff>609600</xdr:colOff>
      <xdr:row>0</xdr:row>
      <xdr:rowOff>38100</xdr:rowOff>
    </xdr:from>
    <xdr:to>
      <xdr:col>4</xdr:col>
      <xdr:colOff>885825</xdr:colOff>
      <xdr:row>5</xdr:row>
      <xdr:rowOff>50230</xdr:rowOff>
    </xdr:to>
    <xdr:pic>
      <xdr:nvPicPr>
        <xdr:cNvPr id="2050" name="Immagine 4" descr="91_ISO900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10075" y="38100"/>
          <a:ext cx="1133475" cy="85985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H48"/>
  <sheetViews>
    <sheetView tabSelected="1" zoomScale="110" zoomScaleNormal="110" workbookViewId="0">
      <selection activeCell="I7" sqref="I7"/>
    </sheetView>
  </sheetViews>
  <sheetFormatPr defaultRowHeight="12.75"/>
  <cols>
    <col min="1" max="1" width="5.5703125" customWidth="1"/>
    <col min="2" max="2" width="22.5703125" customWidth="1"/>
    <col min="3" max="3" width="12.85546875" bestFit="1" customWidth="1"/>
    <col min="4" max="4" width="13.42578125" customWidth="1"/>
    <col min="5" max="5" width="13.140625" customWidth="1"/>
    <col min="6" max="6" width="16.5703125" customWidth="1"/>
    <col min="8" max="8" width="11.85546875" bestFit="1" customWidth="1"/>
  </cols>
  <sheetData>
    <row r="3" spans="2:6" ht="15.75">
      <c r="C3" s="21" t="s">
        <v>52</v>
      </c>
      <c r="F3" s="21"/>
    </row>
    <row r="7" spans="2:6">
      <c r="E7" s="22" t="s">
        <v>53</v>
      </c>
    </row>
    <row r="8" spans="2:6">
      <c r="E8" s="22"/>
    </row>
    <row r="9" spans="2:6" ht="12.75" customHeight="1">
      <c r="B9" s="37" t="s">
        <v>40</v>
      </c>
      <c r="C9" s="29"/>
      <c r="D9" s="29"/>
      <c r="E9" s="29"/>
      <c r="F9" s="29"/>
    </row>
    <row r="10" spans="2:6">
      <c r="B10" s="29"/>
      <c r="C10" s="29"/>
      <c r="D10" s="29"/>
      <c r="E10" s="29"/>
      <c r="F10" s="29"/>
    </row>
    <row r="11" spans="2:6">
      <c r="B11" s="29"/>
      <c r="C11" s="29"/>
      <c r="D11" s="29"/>
      <c r="E11" s="29"/>
      <c r="F11" s="29"/>
    </row>
    <row r="12" spans="2:6">
      <c r="B12" s="29"/>
      <c r="C12" s="29"/>
      <c r="D12" s="29"/>
      <c r="E12" s="29"/>
      <c r="F12" s="29"/>
    </row>
    <row r="13" spans="2:6">
      <c r="B13" s="29"/>
      <c r="C13" s="29"/>
      <c r="D13" s="29"/>
      <c r="E13" s="29"/>
      <c r="F13" s="29"/>
    </row>
    <row r="14" spans="2:6" ht="13.15" customHeight="1">
      <c r="B14" s="29"/>
      <c r="C14" s="29"/>
      <c r="D14" s="29"/>
      <c r="E14" s="29"/>
      <c r="F14" s="29"/>
    </row>
    <row r="15" spans="2:6" ht="13.15" customHeight="1">
      <c r="B15" s="29"/>
      <c r="C15" s="29"/>
      <c r="D15" s="29"/>
      <c r="E15" s="29"/>
      <c r="F15" s="29"/>
    </row>
    <row r="16" spans="2:6" ht="13.15" customHeight="1">
      <c r="B16" s="29"/>
      <c r="C16" s="29"/>
      <c r="D16" s="29"/>
      <c r="E16" s="29"/>
      <c r="F16" s="29"/>
    </row>
    <row r="17" spans="2:6" ht="25.5">
      <c r="B17" s="9" t="s">
        <v>0</v>
      </c>
      <c r="C17" s="19" t="s">
        <v>1</v>
      </c>
      <c r="D17" s="9" t="s">
        <v>43</v>
      </c>
      <c r="E17" s="9" t="s">
        <v>44</v>
      </c>
      <c r="F17" s="19" t="s">
        <v>19</v>
      </c>
    </row>
    <row r="18" spans="2:6" ht="13.15" customHeight="1">
      <c r="B18" s="38" t="s">
        <v>23</v>
      </c>
      <c r="C18" s="38"/>
      <c r="D18" s="30"/>
      <c r="E18" s="30"/>
      <c r="F18" s="30"/>
    </row>
    <row r="19" spans="2:6" ht="5.25" customHeight="1">
      <c r="B19" s="38"/>
      <c r="C19" s="38"/>
      <c r="D19" s="30"/>
      <c r="E19" s="30"/>
      <c r="F19" s="30"/>
    </row>
    <row r="20" spans="2:6" ht="27" customHeight="1">
      <c r="B20" s="4" t="s">
        <v>39</v>
      </c>
      <c r="C20" s="8">
        <v>300222.96999999997</v>
      </c>
      <c r="D20" s="30"/>
      <c r="E20" s="30"/>
      <c r="F20" s="30"/>
    </row>
    <row r="21" spans="2:6" ht="25.5" customHeight="1">
      <c r="B21" s="4" t="s">
        <v>48</v>
      </c>
      <c r="C21" s="8">
        <v>267760</v>
      </c>
      <c r="D21" s="30"/>
      <c r="E21" s="30"/>
      <c r="F21" s="30"/>
    </row>
    <row r="22" spans="2:6" ht="25.5">
      <c r="B22" s="4" t="s">
        <v>45</v>
      </c>
      <c r="C22" s="8">
        <v>3600</v>
      </c>
      <c r="D22" s="30"/>
      <c r="E22" s="30"/>
      <c r="F22" s="30"/>
    </row>
    <row r="23" spans="2:6" ht="30" customHeight="1">
      <c r="B23" s="4" t="s">
        <v>49</v>
      </c>
      <c r="C23" s="8">
        <v>20400</v>
      </c>
      <c r="D23" s="30"/>
      <c r="E23" s="30"/>
      <c r="F23" s="30"/>
    </row>
    <row r="24" spans="2:6" ht="15.75" customHeight="1">
      <c r="B24" s="4"/>
      <c r="C24" s="8"/>
      <c r="D24" s="30"/>
      <c r="E24" s="30"/>
      <c r="F24" s="30"/>
    </row>
    <row r="25" spans="2:6" ht="18" customHeight="1">
      <c r="B25" s="4"/>
      <c r="C25" s="3"/>
      <c r="D25" s="3">
        <f>C20+C21+C22+C23+C24</f>
        <v>591982.97</v>
      </c>
      <c r="E25" s="3">
        <v>520000</v>
      </c>
      <c r="F25" s="8">
        <f>D25-E25</f>
        <v>71982.969999999972</v>
      </c>
    </row>
    <row r="26" spans="2:6">
      <c r="B26" s="29"/>
      <c r="C26" s="29"/>
      <c r="D26" s="29"/>
      <c r="E26" s="29"/>
      <c r="F26" s="29"/>
    </row>
    <row r="27" spans="2:6">
      <c r="B27" s="36" t="s">
        <v>27</v>
      </c>
      <c r="C27" s="36"/>
      <c r="D27" s="2">
        <v>60470</v>
      </c>
      <c r="E27" s="1">
        <v>45000</v>
      </c>
      <c r="F27" s="1">
        <f>D27-E27</f>
        <v>15470</v>
      </c>
    </row>
    <row r="28" spans="2:6" ht="18" customHeight="1">
      <c r="B28" s="29"/>
      <c r="C28" s="29"/>
      <c r="D28" s="29"/>
      <c r="E28" s="29"/>
      <c r="F28" s="29"/>
    </row>
    <row r="29" spans="2:6" ht="25.5" customHeight="1">
      <c r="B29" s="29" t="s">
        <v>31</v>
      </c>
      <c r="C29" s="29"/>
      <c r="D29" s="8">
        <v>121884</v>
      </c>
      <c r="E29" s="3">
        <v>121884</v>
      </c>
      <c r="F29" s="3">
        <v>0</v>
      </c>
    </row>
    <row r="30" spans="2:6" ht="25.5" customHeight="1">
      <c r="B30" s="33"/>
      <c r="C30" s="35"/>
      <c r="D30" s="35"/>
      <c r="E30" s="35"/>
      <c r="F30" s="34"/>
    </row>
    <row r="31" spans="2:6">
      <c r="B31" s="29" t="s">
        <v>29</v>
      </c>
      <c r="C31" s="29"/>
      <c r="D31" s="1">
        <v>2500</v>
      </c>
      <c r="E31" s="3">
        <v>2000</v>
      </c>
      <c r="F31" s="3">
        <f>D31-E31</f>
        <v>500</v>
      </c>
    </row>
    <row r="32" spans="2:6" ht="27" customHeight="1">
      <c r="B32" s="29"/>
      <c r="C32" s="29"/>
      <c r="D32" s="29"/>
      <c r="E32" s="29"/>
      <c r="F32" s="29"/>
    </row>
    <row r="33" spans="1:8" ht="14.25" customHeight="1">
      <c r="B33" s="29" t="s">
        <v>2</v>
      </c>
      <c r="C33" s="29"/>
      <c r="D33" s="12">
        <v>0</v>
      </c>
      <c r="E33" s="10">
        <v>0</v>
      </c>
      <c r="F33" s="10">
        <f>D33-E33</f>
        <v>0</v>
      </c>
    </row>
    <row r="34" spans="1:8" ht="22.5" customHeight="1">
      <c r="B34" s="29" t="s">
        <v>33</v>
      </c>
      <c r="C34" s="29"/>
      <c r="D34" s="2">
        <v>222.39</v>
      </c>
      <c r="E34" s="3">
        <v>0</v>
      </c>
      <c r="F34" s="3">
        <f>D34-E34</f>
        <v>222.39</v>
      </c>
    </row>
    <row r="35" spans="1:8">
      <c r="B35" s="33" t="s">
        <v>50</v>
      </c>
      <c r="C35" s="34"/>
      <c r="D35" s="1">
        <v>16061.56</v>
      </c>
      <c r="E35" s="3"/>
      <c r="F35" s="3">
        <f>D35-E35</f>
        <v>16061.56</v>
      </c>
    </row>
    <row r="36" spans="1:8">
      <c r="B36" s="29"/>
      <c r="C36" s="29"/>
      <c r="D36" s="29"/>
      <c r="E36" s="29"/>
      <c r="F36" s="29"/>
    </row>
    <row r="37" spans="1:8">
      <c r="B37" s="30" t="s">
        <v>51</v>
      </c>
      <c r="C37" s="30"/>
      <c r="D37" s="31">
        <f>D25+D27+D29+D31+D34+D35</f>
        <v>793120.92</v>
      </c>
      <c r="E37" s="32">
        <f>E25+E29+E33+E27+E31</f>
        <v>688884</v>
      </c>
      <c r="F37" s="32">
        <f>F35+F31+F27+F25+F34</f>
        <v>104236.91999999997</v>
      </c>
    </row>
    <row r="38" spans="1:8">
      <c r="B38" s="30"/>
      <c r="C38" s="30"/>
      <c r="D38" s="31"/>
      <c r="E38" s="32"/>
      <c r="F38" s="32"/>
      <c r="H38" s="20"/>
    </row>
    <row r="42" spans="1:8" s="22" customFormat="1" ht="11.25">
      <c r="A42" s="25"/>
      <c r="D42" s="25"/>
    </row>
    <row r="43" spans="1:8" s="22" customFormat="1" ht="11.25">
      <c r="A43" s="25"/>
      <c r="D43" s="25"/>
    </row>
    <row r="44" spans="1:8" s="22" customFormat="1" ht="11.25">
      <c r="A44" s="23"/>
      <c r="D44" s="25"/>
    </row>
    <row r="45" spans="1:8" s="22" customFormat="1" ht="11.25">
      <c r="A45" s="23"/>
      <c r="D45" s="25"/>
    </row>
    <row r="46" spans="1:8" s="22" customFormat="1" ht="11.25">
      <c r="A46" s="26"/>
      <c r="D46" s="24"/>
    </row>
    <row r="47" spans="1:8" s="22" customFormat="1" ht="11.25"/>
    <row r="48" spans="1:8" s="22" customFormat="1" ht="11.25"/>
  </sheetData>
  <mergeCells count="18">
    <mergeCell ref="B26:F26"/>
    <mergeCell ref="B27:C27"/>
    <mergeCell ref="B28:F28"/>
    <mergeCell ref="B9:F16"/>
    <mergeCell ref="B18:C19"/>
    <mergeCell ref="D18:F24"/>
    <mergeCell ref="B33:C33"/>
    <mergeCell ref="B34:C34"/>
    <mergeCell ref="B35:C35"/>
    <mergeCell ref="B29:C29"/>
    <mergeCell ref="B31:C31"/>
    <mergeCell ref="B32:F32"/>
    <mergeCell ref="B30:F30"/>
    <mergeCell ref="B36:F36"/>
    <mergeCell ref="B37:C38"/>
    <mergeCell ref="D37:D38"/>
    <mergeCell ref="E37:E38"/>
    <mergeCell ref="F37:F38"/>
  </mergeCells>
  <pageMargins left="0.75" right="0.75" top="1" bottom="1.15625" header="0.5" footer="0.5"/>
  <pageSetup paperSize="9" orientation="portrait" r:id="rId1"/>
  <headerFooter alignWithMargins="0">
    <oddFooter>&amp;L&amp;8Agenzia Formativa "don Angelo Tedoldi"
Via Rosmini, 14
25065 Lumezzane (Bs)&amp;R&amp;8Id Operatore 271625/2008 – N. Iscriz. Albo 0373 Sez. A
                     Id Unità Organizzativa 292209
Codice Fiscale e P. IVA 02243450984 – CCIAA/REA 434152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G46"/>
  <sheetViews>
    <sheetView topLeftCell="A28" zoomScaleNormal="100" workbookViewId="0">
      <selection activeCell="G15" sqref="G14:G15"/>
    </sheetView>
  </sheetViews>
  <sheetFormatPr defaultRowHeight="12.75"/>
  <cols>
    <col min="1" max="1" width="29.7109375" customWidth="1"/>
    <col min="2" max="2" width="12.85546875" customWidth="1"/>
    <col min="3" max="3" width="14.42578125" customWidth="1"/>
    <col min="4" max="4" width="12.85546875" customWidth="1"/>
    <col min="5" max="5" width="15.5703125" customWidth="1"/>
    <col min="7" max="7" width="14.5703125" bestFit="1" customWidth="1"/>
  </cols>
  <sheetData>
    <row r="2" spans="1:5" ht="15.75">
      <c r="B2" s="21" t="s">
        <v>52</v>
      </c>
    </row>
    <row r="6" spans="1:5">
      <c r="D6" s="28" t="s">
        <v>53</v>
      </c>
    </row>
    <row r="7" spans="1:5">
      <c r="D7" s="28"/>
    </row>
    <row r="8" spans="1:5" ht="12.75" customHeight="1">
      <c r="A8" s="57" t="s">
        <v>40</v>
      </c>
      <c r="B8" s="58"/>
      <c r="C8" s="58"/>
      <c r="D8" s="58"/>
      <c r="E8" s="58"/>
    </row>
    <row r="9" spans="1:5" ht="13.15" customHeight="1">
      <c r="A9" s="58"/>
      <c r="B9" s="58"/>
      <c r="C9" s="58"/>
      <c r="D9" s="58"/>
      <c r="E9" s="58"/>
    </row>
    <row r="10" spans="1:5" ht="13.15" customHeight="1">
      <c r="A10" s="58"/>
      <c r="B10" s="58"/>
      <c r="C10" s="58"/>
      <c r="D10" s="58"/>
      <c r="E10" s="58"/>
    </row>
    <row r="11" spans="1:5" ht="13.15" customHeight="1">
      <c r="A11" s="59"/>
      <c r="B11" s="59"/>
      <c r="C11" s="59"/>
      <c r="D11" s="59"/>
      <c r="E11" s="59"/>
    </row>
    <row r="12" spans="1:5" ht="24">
      <c r="A12" s="9" t="s">
        <v>0</v>
      </c>
      <c r="B12" s="9" t="s">
        <v>1</v>
      </c>
      <c r="C12" s="9" t="s">
        <v>41</v>
      </c>
      <c r="D12" s="13" t="s">
        <v>42</v>
      </c>
      <c r="E12" s="13" t="s">
        <v>32</v>
      </c>
    </row>
    <row r="13" spans="1:5" ht="13.15" customHeight="1">
      <c r="A13" s="60" t="s">
        <v>24</v>
      </c>
      <c r="B13" s="61"/>
      <c r="C13" s="64"/>
      <c r="D13" s="65"/>
      <c r="E13" s="66"/>
    </row>
    <row r="14" spans="1:5" ht="12.75" customHeight="1">
      <c r="A14" s="62"/>
      <c r="B14" s="63"/>
      <c r="C14" s="67"/>
      <c r="D14" s="68"/>
      <c r="E14" s="69"/>
    </row>
    <row r="15" spans="1:5" ht="18.75" customHeight="1">
      <c r="A15" s="4" t="s">
        <v>3</v>
      </c>
      <c r="B15" s="3">
        <v>314800.81</v>
      </c>
      <c r="C15" s="67"/>
      <c r="D15" s="68"/>
      <c r="E15" s="69"/>
    </row>
    <row r="16" spans="1:5" ht="25.5">
      <c r="A16" s="4" t="s">
        <v>4</v>
      </c>
      <c r="B16" s="3">
        <v>92503.91</v>
      </c>
      <c r="C16" s="67"/>
      <c r="D16" s="68"/>
      <c r="E16" s="69"/>
    </row>
    <row r="17" spans="1:5" ht="18" customHeight="1">
      <c r="A17" s="4" t="s">
        <v>25</v>
      </c>
      <c r="B17" s="3">
        <v>7982</v>
      </c>
      <c r="C17" s="67"/>
      <c r="D17" s="68"/>
      <c r="E17" s="69"/>
    </row>
    <row r="18" spans="1:5" ht="13.5" customHeight="1">
      <c r="A18" s="4" t="s">
        <v>5</v>
      </c>
      <c r="B18" s="3">
        <v>23125.4</v>
      </c>
      <c r="C18" s="70"/>
      <c r="D18" s="71"/>
      <c r="E18" s="72"/>
    </row>
    <row r="19" spans="1:5" ht="19.5" customHeight="1">
      <c r="A19" s="33"/>
      <c r="B19" s="34"/>
      <c r="C19" s="3">
        <f>B19+B17+B16+B15+B18</f>
        <v>438412.12</v>
      </c>
      <c r="D19" s="3">
        <v>453000</v>
      </c>
      <c r="E19" s="8">
        <f>SUM(C19-D19)</f>
        <v>-14587.880000000005</v>
      </c>
    </row>
    <row r="20" spans="1:5" ht="17.25" customHeight="1">
      <c r="A20" s="33" t="s">
        <v>34</v>
      </c>
      <c r="B20" s="34"/>
      <c r="C20" s="8">
        <f>46304.8+139663.09</f>
        <v>185967.89</v>
      </c>
      <c r="D20" s="3">
        <v>110000</v>
      </c>
      <c r="E20" s="8">
        <f>C20-D20</f>
        <v>75967.890000000014</v>
      </c>
    </row>
    <row r="21" spans="1:5" ht="20.25" customHeight="1">
      <c r="A21" s="56" t="s">
        <v>6</v>
      </c>
      <c r="B21" s="34"/>
      <c r="C21" s="8">
        <v>8647.19</v>
      </c>
      <c r="D21" s="8">
        <v>7000</v>
      </c>
      <c r="E21" s="8">
        <f>C21-D21</f>
        <v>1647.1900000000005</v>
      </c>
    </row>
    <row r="22" spans="1:5" ht="63.75" customHeight="1">
      <c r="A22" s="39" t="s">
        <v>7</v>
      </c>
      <c r="B22" s="40"/>
      <c r="C22" s="11">
        <v>10000</v>
      </c>
      <c r="D22" s="11">
        <v>12000</v>
      </c>
      <c r="E22" s="7">
        <f>SUM(C22-D22)</f>
        <v>-2000</v>
      </c>
    </row>
    <row r="23" spans="1:5" ht="12.75" customHeight="1">
      <c r="A23" s="39" t="s">
        <v>30</v>
      </c>
      <c r="B23" s="40"/>
      <c r="C23" s="11">
        <v>3873</v>
      </c>
      <c r="D23" s="8">
        <v>3000</v>
      </c>
      <c r="E23" s="7">
        <f>SUM(C23-D23)</f>
        <v>873</v>
      </c>
    </row>
    <row r="24" spans="1:5" ht="51" customHeight="1">
      <c r="A24" s="39" t="s">
        <v>8</v>
      </c>
      <c r="B24" s="40"/>
      <c r="C24" s="11">
        <v>500</v>
      </c>
      <c r="D24" s="5">
        <v>200</v>
      </c>
      <c r="E24" s="7">
        <f>SUM(C24-D24)</f>
        <v>300</v>
      </c>
    </row>
    <row r="25" spans="1:5" ht="12.75" customHeight="1">
      <c r="A25" s="39" t="s">
        <v>28</v>
      </c>
      <c r="B25" s="40"/>
      <c r="C25" s="11">
        <v>28000</v>
      </c>
      <c r="D25" s="8">
        <v>21224</v>
      </c>
      <c r="E25" s="7">
        <f>SUM(C25-D25)</f>
        <v>6776</v>
      </c>
    </row>
    <row r="26" spans="1:5">
      <c r="A26" s="55" t="s">
        <v>9</v>
      </c>
      <c r="B26" s="54"/>
      <c r="C26" s="11">
        <v>29123.96</v>
      </c>
      <c r="D26" s="14">
        <v>20000</v>
      </c>
      <c r="E26" s="15">
        <f>C26-D26</f>
        <v>9123.9599999999991</v>
      </c>
    </row>
    <row r="27" spans="1:5" ht="12.75" customHeight="1">
      <c r="A27" s="55" t="s">
        <v>10</v>
      </c>
      <c r="B27" s="54"/>
      <c r="C27" s="11">
        <v>4507.24</v>
      </c>
      <c r="D27" s="8">
        <v>4400</v>
      </c>
      <c r="E27" s="7">
        <f>C27-D27</f>
        <v>107.23999999999978</v>
      </c>
    </row>
    <row r="28" spans="1:5">
      <c r="A28" s="55" t="s">
        <v>11</v>
      </c>
      <c r="B28" s="54"/>
      <c r="C28" s="11">
        <v>1200</v>
      </c>
      <c r="D28" s="2">
        <v>1500</v>
      </c>
      <c r="E28" s="6">
        <f>SUM(C28-D28)</f>
        <v>-300</v>
      </c>
    </row>
    <row r="29" spans="1:5" ht="12.75" customHeight="1">
      <c r="A29" s="55" t="s">
        <v>12</v>
      </c>
      <c r="B29" s="54"/>
      <c r="C29" s="11">
        <v>8521.9599999999991</v>
      </c>
      <c r="D29" s="8">
        <v>4000</v>
      </c>
      <c r="E29" s="7">
        <f>C29-D29</f>
        <v>4521.9599999999991</v>
      </c>
    </row>
    <row r="30" spans="1:5" ht="12.75" customHeight="1">
      <c r="A30" s="55" t="s">
        <v>13</v>
      </c>
      <c r="B30" s="54"/>
      <c r="C30" s="11">
        <v>15000</v>
      </c>
      <c r="D30" s="2">
        <v>15000</v>
      </c>
      <c r="E30" s="6">
        <f>C30-D30</f>
        <v>0</v>
      </c>
    </row>
    <row r="31" spans="1:5">
      <c r="A31" s="55" t="s">
        <v>14</v>
      </c>
      <c r="B31" s="54"/>
      <c r="C31" s="11">
        <v>0</v>
      </c>
      <c r="D31" s="14">
        <v>0</v>
      </c>
      <c r="E31" s="15">
        <f>C31-D31</f>
        <v>0</v>
      </c>
    </row>
    <row r="32" spans="1:5" ht="12.75" customHeight="1">
      <c r="A32" s="55" t="s">
        <v>15</v>
      </c>
      <c r="B32" s="54"/>
      <c r="C32" s="11">
        <v>0</v>
      </c>
      <c r="D32" s="8">
        <v>0</v>
      </c>
      <c r="E32" s="7">
        <f>SUM(C32-D32)</f>
        <v>0</v>
      </c>
    </row>
    <row r="33" spans="1:7" ht="12.75" customHeight="1">
      <c r="A33" s="55" t="s">
        <v>46</v>
      </c>
      <c r="B33" s="54"/>
      <c r="C33" s="11">
        <v>2170.4899999999998</v>
      </c>
      <c r="D33" s="8">
        <v>1800</v>
      </c>
      <c r="E33" s="7">
        <f>C33-D33</f>
        <v>370.48999999999978</v>
      </c>
    </row>
    <row r="34" spans="1:7" ht="12.75" customHeight="1">
      <c r="A34" s="55" t="s">
        <v>16</v>
      </c>
      <c r="B34" s="54"/>
      <c r="C34" s="11">
        <v>478.87</v>
      </c>
      <c r="D34" s="8">
        <v>400</v>
      </c>
      <c r="E34" s="7">
        <f>C34-D34</f>
        <v>78.87</v>
      </c>
    </row>
    <row r="35" spans="1:7" ht="12.75" customHeight="1">
      <c r="A35" s="55" t="s">
        <v>37</v>
      </c>
      <c r="B35" s="54"/>
      <c r="C35" s="11">
        <v>1770</v>
      </c>
      <c r="D35" s="2">
        <v>2113</v>
      </c>
      <c r="E35" s="6">
        <f>C35-D35</f>
        <v>-343</v>
      </c>
    </row>
    <row r="36" spans="1:7" ht="12.75" customHeight="1">
      <c r="A36" s="39" t="s">
        <v>26</v>
      </c>
      <c r="B36" s="40"/>
      <c r="C36" s="11">
        <v>8500</v>
      </c>
      <c r="D36" s="12">
        <v>8000</v>
      </c>
      <c r="E36" s="7">
        <f t="shared" ref="E36:E42" si="0">C36-D36</f>
        <v>500</v>
      </c>
    </row>
    <row r="37" spans="1:7" ht="12.75" customHeight="1">
      <c r="A37" s="53" t="s">
        <v>17</v>
      </c>
      <c r="B37" s="54"/>
      <c r="C37" s="8">
        <v>4500</v>
      </c>
      <c r="D37" s="8">
        <v>4800</v>
      </c>
      <c r="E37" s="8">
        <f t="shared" si="0"/>
        <v>-300</v>
      </c>
    </row>
    <row r="38" spans="1:7" ht="12.75" customHeight="1">
      <c r="A38" s="39" t="s">
        <v>47</v>
      </c>
      <c r="B38" s="40"/>
      <c r="C38" s="11">
        <f>2440+5124</f>
        <v>7564</v>
      </c>
      <c r="D38" s="11">
        <v>3588</v>
      </c>
      <c r="E38" s="16">
        <f t="shared" si="0"/>
        <v>3976</v>
      </c>
    </row>
    <row r="39" spans="1:7">
      <c r="A39" s="51" t="s">
        <v>35</v>
      </c>
      <c r="B39" s="52"/>
      <c r="C39" s="11">
        <v>1800</v>
      </c>
      <c r="D39" s="11">
        <v>0</v>
      </c>
      <c r="E39" s="16">
        <f t="shared" si="0"/>
        <v>1800</v>
      </c>
    </row>
    <row r="40" spans="1:7">
      <c r="A40" s="39" t="s">
        <v>38</v>
      </c>
      <c r="B40" s="40"/>
      <c r="C40" s="11">
        <v>0</v>
      </c>
      <c r="D40" s="11">
        <v>0</v>
      </c>
      <c r="E40" s="7">
        <f t="shared" si="0"/>
        <v>0</v>
      </c>
    </row>
    <row r="41" spans="1:7" ht="12.75" customHeight="1">
      <c r="A41" s="39" t="s">
        <v>18</v>
      </c>
      <c r="B41" s="40"/>
      <c r="C41" s="11">
        <v>28877</v>
      </c>
      <c r="D41" s="8">
        <v>16859</v>
      </c>
      <c r="E41" s="7">
        <f t="shared" si="0"/>
        <v>12018</v>
      </c>
    </row>
    <row r="42" spans="1:7" ht="18.75" customHeight="1">
      <c r="A42" s="49" t="s">
        <v>36</v>
      </c>
      <c r="B42" s="50"/>
      <c r="C42" s="14">
        <v>3500</v>
      </c>
      <c r="D42" s="11">
        <v>0</v>
      </c>
      <c r="E42" s="6">
        <f t="shared" si="0"/>
        <v>3500</v>
      </c>
    </row>
    <row r="43" spans="1:7" ht="17.25" customHeight="1">
      <c r="A43" s="39" t="s">
        <v>20</v>
      </c>
      <c r="B43" s="40"/>
      <c r="C43" s="17">
        <f>C41+C40+C39+C38+C37+C36+C35+C34+C33+C31+C30+C29+C28+C27+C26+C25+C24+C23+C22+C21+C20+C19+C42</f>
        <v>792913.72</v>
      </c>
      <c r="D43" s="18">
        <f>D41+D38+D37+D36+D35+D34+D33+D32+D31+D30+D29+D28+D27+D26+D25+D24+D23+D22+D21+D20+D19</f>
        <v>688884</v>
      </c>
      <c r="E43" s="7">
        <f>C43-D43</f>
        <v>104029.71999999997</v>
      </c>
      <c r="G43" s="27"/>
    </row>
    <row r="44" spans="1:7" ht="15" customHeight="1">
      <c r="A44" s="39" t="s">
        <v>21</v>
      </c>
      <c r="B44" s="40"/>
      <c r="C44" s="11">
        <f>C45-C43</f>
        <v>207.20000000006985</v>
      </c>
      <c r="D44" s="11">
        <v>0</v>
      </c>
      <c r="E44" s="7">
        <f>C44-D44</f>
        <v>207.20000000006985</v>
      </c>
    </row>
    <row r="45" spans="1:7">
      <c r="A45" s="45" t="s">
        <v>22</v>
      </c>
      <c r="B45" s="46"/>
      <c r="C45" s="41">
        <v>793120.92</v>
      </c>
      <c r="D45" s="41">
        <f>D43+D44</f>
        <v>688884</v>
      </c>
      <c r="E45" s="43">
        <f>C45-D45</f>
        <v>104236.92000000004</v>
      </c>
    </row>
    <row r="46" spans="1:7" ht="7.5" customHeight="1" thickBot="1">
      <c r="A46" s="47"/>
      <c r="B46" s="48"/>
      <c r="C46" s="42"/>
      <c r="D46" s="42"/>
      <c r="E46" s="44"/>
    </row>
  </sheetData>
  <mergeCells count="33">
    <mergeCell ref="A19:B19"/>
    <mergeCell ref="A20:B20"/>
    <mergeCell ref="A21:B21"/>
    <mergeCell ref="A8:E11"/>
    <mergeCell ref="A13:B14"/>
    <mergeCell ref="C13:E18"/>
    <mergeCell ref="A24:B24"/>
    <mergeCell ref="A25:B25"/>
    <mergeCell ref="A26:B26"/>
    <mergeCell ref="A22:B22"/>
    <mergeCell ref="A23:B23"/>
    <mergeCell ref="A30:B30"/>
    <mergeCell ref="A31:B31"/>
    <mergeCell ref="A32:B32"/>
    <mergeCell ref="A27:B27"/>
    <mergeCell ref="A28:B28"/>
    <mergeCell ref="A29:B29"/>
    <mergeCell ref="A36:B36"/>
    <mergeCell ref="A37:B37"/>
    <mergeCell ref="A33:B33"/>
    <mergeCell ref="A34:B34"/>
    <mergeCell ref="A35:B35"/>
    <mergeCell ref="A41:B41"/>
    <mergeCell ref="A42:B42"/>
    <mergeCell ref="A43:B43"/>
    <mergeCell ref="A38:B38"/>
    <mergeCell ref="A39:B39"/>
    <mergeCell ref="A40:B40"/>
    <mergeCell ref="A44:B44"/>
    <mergeCell ref="D45:D46"/>
    <mergeCell ref="E45:E46"/>
    <mergeCell ref="A45:B46"/>
    <mergeCell ref="C45:C46"/>
  </mergeCells>
  <pageMargins left="0.74803149606299213" right="0.74803149606299213" top="0.39370078740157483" bottom="0.98425196850393704" header="0" footer="0.51181102362204722"/>
  <pageSetup paperSize="9" orientation="portrait" r:id="rId1"/>
  <headerFooter alignWithMargins="0">
    <oddFooter>&amp;L&amp;8Agenzia Formativa "don Angelo Tedoldi"
Via Rosmini, 14
25065 Lumezzane (Bs)&amp;R&amp;8Id Operatore 271625/2008 – N. Iscriz. Albo 0373 Sez. A
                     Id Unità Organizzativa 292209
Codice Fiscale e P. IVA 02243450984 – CCIAA/REA 434152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ricavi 2021</vt:lpstr>
      <vt:lpstr>costi 2021</vt:lpstr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Cattalini Silvana</dc:creator>
  <cp:lastModifiedBy>michela</cp:lastModifiedBy>
  <cp:lastPrinted>2021-11-02T09:40:21Z</cp:lastPrinted>
  <dcterms:created xsi:type="dcterms:W3CDTF">2002-09-19T11:24:59Z</dcterms:created>
  <dcterms:modified xsi:type="dcterms:W3CDTF">2021-11-11T09:11:48Z</dcterms:modified>
</cp:coreProperties>
</file>